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25" windowHeight="12105" activeTab="0"/>
  </bookViews>
  <sheets>
    <sheet name="Taul1" sheetId="1" r:id="rId1"/>
    <sheet name="Taul2" sheetId="2" r:id="rId2"/>
    <sheet name="Taul3" sheetId="3" r:id="rId3"/>
  </sheets>
  <definedNames>
    <definedName name="_xlnm.Print_Area" localSheetId="0">'Taul1'!$A$1:$K$65</definedName>
  </definedNames>
  <calcPr fullCalcOnLoad="1"/>
</workbook>
</file>

<file path=xl/sharedStrings.xml><?xml version="1.0" encoding="utf-8"?>
<sst xmlns="http://schemas.openxmlformats.org/spreadsheetml/2006/main" count="139" uniqueCount="124">
  <si>
    <r>
      <t xml:space="preserve">Tulosten rajaus: </t>
    </r>
    <r>
      <rPr>
        <b/>
        <sz val="10"/>
        <color indexed="8"/>
        <rFont val="Arial"/>
        <family val="2"/>
      </rPr>
      <t>Saloisten Reipas</t>
    </r>
  </si>
  <si>
    <t>(11,5+11,4+13,6+8,3+8,5+10,5+15,6)</t>
  </si>
  <si>
    <t>Saloisten Reipas 1</t>
  </si>
  <si>
    <t>FIN</t>
  </si>
  <si>
    <t>1 Panu Peisa</t>
  </si>
  <si>
    <t>481.</t>
  </si>
  <si>
    <t>2 Tuomo Sevon</t>
  </si>
  <si>
    <t>742.</t>
  </si>
  <si>
    <t>612.</t>
  </si>
  <si>
    <t>3 Miikka Ketonen</t>
  </si>
  <si>
    <t>261.</t>
  </si>
  <si>
    <t>458.</t>
  </si>
  <si>
    <t>4 Aki Aunola</t>
  </si>
  <si>
    <t>241.</t>
  </si>
  <si>
    <t>390.</t>
  </si>
  <si>
    <t>5 Petri Tuominen</t>
  </si>
  <si>
    <t>229.</t>
  </si>
  <si>
    <t>327.</t>
  </si>
  <si>
    <t>6 Marko Kuusikko</t>
  </si>
  <si>
    <t>365.</t>
  </si>
  <si>
    <t>323.</t>
  </si>
  <si>
    <t>7 Sami Karvonen</t>
  </si>
  <si>
    <t>433.</t>
  </si>
  <si>
    <t>321.</t>
  </si>
  <si>
    <t>Saloisten Reipas 2</t>
  </si>
  <si>
    <t>1 Timo Kauppila</t>
  </si>
  <si>
    <t>1043.</t>
  </si>
  <si>
    <t>2 Ossi Kangas</t>
  </si>
  <si>
    <t>768.</t>
  </si>
  <si>
    <t>855.</t>
  </si>
  <si>
    <t>3 Harri Vaarala</t>
  </si>
  <si>
    <t>637.</t>
  </si>
  <si>
    <t>774.</t>
  </si>
  <si>
    <t>4 Lauri Peltoniemi</t>
  </si>
  <si>
    <t>959.</t>
  </si>
  <si>
    <t>786.</t>
  </si>
  <si>
    <t>5 Juhani Mäkinen</t>
  </si>
  <si>
    <t>565.</t>
  </si>
  <si>
    <t>719.</t>
  </si>
  <si>
    <t>6 Janne Grekula</t>
  </si>
  <si>
    <t>963.</t>
  </si>
  <si>
    <t>717.</t>
  </si>
  <si>
    <t>7 Olli Mäkinen</t>
  </si>
  <si>
    <t>932.</t>
  </si>
  <si>
    <t>732.</t>
  </si>
  <si>
    <t>Saloisten Reipas 3</t>
  </si>
  <si>
    <t>1 Niilo Sevon</t>
  </si>
  <si>
    <t>1324.</t>
  </si>
  <si>
    <t>2 Ossi Lakkala</t>
  </si>
  <si>
    <t>1116.</t>
  </si>
  <si>
    <t>1218.</t>
  </si>
  <si>
    <t>3 Jarmo Paananen</t>
  </si>
  <si>
    <t>1282.</t>
  </si>
  <si>
    <t>1248.</t>
  </si>
  <si>
    <t>4 Jukka Laine</t>
  </si>
  <si>
    <t>1173.</t>
  </si>
  <si>
    <t>5 Seppo Lotvonen</t>
  </si>
  <si>
    <t>615.</t>
  </si>
  <si>
    <t>1059.</t>
  </si>
  <si>
    <t>6 Markku Myllyaho</t>
  </si>
  <si>
    <t>941.</t>
  </si>
  <si>
    <t>1030.</t>
  </si>
  <si>
    <t>7 Urho Sivonen</t>
  </si>
  <si>
    <t>821.</t>
  </si>
  <si>
    <t>977.</t>
  </si>
  <si>
    <t>Saloisten Reipas 4</t>
  </si>
  <si>
    <t>1 Timo Mäkinen</t>
  </si>
  <si>
    <t>1321.</t>
  </si>
  <si>
    <t>2 Arvo Helanti</t>
  </si>
  <si>
    <t>1326.</t>
  </si>
  <si>
    <t>1318.</t>
  </si>
  <si>
    <t>3 Kalervo Grekula</t>
  </si>
  <si>
    <t>1233.</t>
  </si>
  <si>
    <t>1297.</t>
  </si>
  <si>
    <t>4 Olavi Kittilä</t>
  </si>
  <si>
    <t>1077.</t>
  </si>
  <si>
    <t>1266.</t>
  </si>
  <si>
    <t>5 Heino Keränen</t>
  </si>
  <si>
    <t>1276.</t>
  </si>
  <si>
    <t>1267.</t>
  </si>
  <si>
    <t>6 Janne Aarnio</t>
  </si>
  <si>
    <t>1234.</t>
  </si>
  <si>
    <t>1251.</t>
  </si>
  <si>
    <t>7 Seppo Piirainen</t>
  </si>
  <si>
    <t>1034.</t>
  </si>
  <si>
    <t>1202.</t>
  </si>
  <si>
    <t>min / km</t>
  </si>
  <si>
    <t>km</t>
  </si>
  <si>
    <t>Salpa-Jukola 2011, Venlojen Viesti</t>
  </si>
  <si>
    <t>Lopputulokset</t>
  </si>
  <si>
    <t>(6,9+6,2+5,1+8,5)</t>
  </si>
  <si>
    <t>1 Johanna Hankonen</t>
  </si>
  <si>
    <t>661.</t>
  </si>
  <si>
    <t>2 Noora Räisänen</t>
  </si>
  <si>
    <t>181.</t>
  </si>
  <si>
    <t>397.</t>
  </si>
  <si>
    <t>3 Mira Räisänen</t>
  </si>
  <si>
    <t>250.</t>
  </si>
  <si>
    <t>311.</t>
  </si>
  <si>
    <t>4 Anja-Leena Lamberg</t>
  </si>
  <si>
    <t>682.</t>
  </si>
  <si>
    <t>413.</t>
  </si>
  <si>
    <t>1 Kristiina Pyhtilä</t>
  </si>
  <si>
    <t>695.</t>
  </si>
  <si>
    <t>2 Maarit Tuominen</t>
  </si>
  <si>
    <t>425.</t>
  </si>
  <si>
    <t>541.</t>
  </si>
  <si>
    <t>3 Hanna Kangas</t>
  </si>
  <si>
    <t>528.</t>
  </si>
  <si>
    <t>524.</t>
  </si>
  <si>
    <t>4 Katariina Pietilä</t>
  </si>
  <si>
    <t>668.</t>
  </si>
  <si>
    <t>548.</t>
  </si>
  <si>
    <t>1 Ruut Tornberg</t>
  </si>
  <si>
    <t>2 Kati Helanti</t>
  </si>
  <si>
    <t>940.</t>
  </si>
  <si>
    <t>794.</t>
  </si>
  <si>
    <t>3 Katja Keränen</t>
  </si>
  <si>
    <t>773.</t>
  </si>
  <si>
    <t>788.</t>
  </si>
  <si>
    <t>4 Sanni Mäkinen</t>
  </si>
  <si>
    <t>692.</t>
  </si>
  <si>
    <t>740.</t>
  </si>
  <si>
    <t>Salpa-Jukola 2011, Jukolan Viesti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</si>
</sst>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0.00000"/>
    <numFmt numFmtId="168" formatCode="0.0000"/>
    <numFmt numFmtId="169" formatCode="0.000"/>
    <numFmt numFmtId="170" formatCode="0.0"/>
  </numFmts>
  <fonts count="11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21" fontId="5" fillId="2" borderId="1" xfId="0" applyNumberFormat="1" applyFont="1" applyFill="1" applyBorder="1" applyAlignment="1">
      <alignment horizontal="right" wrapText="1"/>
    </xf>
    <xf numFmtId="0" fontId="0" fillId="2" borderId="1" xfId="0" applyFill="1" applyBorder="1" applyAlignment="1">
      <alignment horizontal="center"/>
    </xf>
    <xf numFmtId="170" fontId="0" fillId="2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right" wrapText="1"/>
    </xf>
    <xf numFmtId="0" fontId="6" fillId="3" borderId="1" xfId="16" applyFill="1" applyBorder="1" applyAlignment="1">
      <alignment horizontal="right"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21" fontId="4" fillId="3" borderId="1" xfId="0" applyNumberFormat="1" applyFont="1" applyFill="1" applyBorder="1" applyAlignment="1">
      <alignment horizontal="right" wrapText="1"/>
    </xf>
    <xf numFmtId="0" fontId="0" fillId="3" borderId="1" xfId="0" applyFill="1" applyBorder="1" applyAlignment="1">
      <alignment/>
    </xf>
    <xf numFmtId="0" fontId="0" fillId="3" borderId="1" xfId="0" applyFill="1" applyBorder="1" applyAlignment="1">
      <alignment horizontal="center"/>
    </xf>
    <xf numFmtId="170" fontId="0" fillId="3" borderId="1" xfId="0" applyNumberForma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6" fontId="5" fillId="2" borderId="1" xfId="0" applyNumberFormat="1" applyFont="1" applyFill="1" applyBorder="1" applyAlignment="1">
      <alignment horizontal="right" wrapText="1"/>
    </xf>
  </cellXfs>
  <cellStyles count="7">
    <cellStyle name="Normal" xfId="0"/>
    <cellStyle name="Comma" xfId="15"/>
    <cellStyle name="Hyperlink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nline1.jukola.com/tulokset/fi/j2011_ju/ju/kilpailijat/435/" TargetMode="External" /><Relationship Id="rId2" Type="http://schemas.openxmlformats.org/officeDocument/2006/relationships/hyperlink" Target="http://online1.jukola.com/tulokset/fi/j2011_ju/ju/kilpailijat/642/" TargetMode="External" /><Relationship Id="rId3" Type="http://schemas.openxmlformats.org/officeDocument/2006/relationships/hyperlink" Target="http://online1.jukola.com/tulokset/fi/j2011_ju/ju/kilpailijat/769/" TargetMode="External" /><Relationship Id="rId4" Type="http://schemas.openxmlformats.org/officeDocument/2006/relationships/hyperlink" Target="http://online1.jukola.com/tulokset/fi/j2011_ju/ju/kilpailijat/1077/" TargetMode="External" /><Relationship Id="rId5" Type="http://schemas.openxmlformats.org/officeDocument/2006/relationships/hyperlink" Target="http://online1.jukola.com/tulokset/fi/j2011_ve/ve/kilpailijat/358/" TargetMode="External" /><Relationship Id="rId6" Type="http://schemas.openxmlformats.org/officeDocument/2006/relationships/hyperlink" Target="http://online1.jukola.com/tulokset/fi/j2011_ve/ve/kilpailijat/627/" TargetMode="External" /><Relationship Id="rId7" Type="http://schemas.openxmlformats.org/officeDocument/2006/relationships/hyperlink" Target="http://online1.jukola.com/tulokset/fi/j2011_ve/ve/kilpailijat/867/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0"/>
  <sheetViews>
    <sheetView tabSelected="1" workbookViewId="0" topLeftCell="A1">
      <selection activeCell="P47" sqref="P47"/>
    </sheetView>
  </sheetViews>
  <sheetFormatPr defaultColWidth="9.140625" defaultRowHeight="12.75"/>
  <cols>
    <col min="1" max="1" width="1.421875" style="0" customWidth="1"/>
    <col min="2" max="2" width="6.7109375" style="0" customWidth="1"/>
    <col min="3" max="3" width="7.140625" style="0" customWidth="1"/>
    <col min="4" max="4" width="16.7109375" style="0" customWidth="1"/>
    <col min="5" max="5" width="9.28125" style="0" bestFit="1" customWidth="1"/>
    <col min="7" max="7" width="3.28125" style="0" customWidth="1"/>
    <col min="8" max="8" width="10.421875" style="0" bestFit="1" customWidth="1"/>
    <col min="10" max="11" width="9.28125" style="0" bestFit="1" customWidth="1"/>
  </cols>
  <sheetData>
    <row r="1" spans="1:31" ht="19.5">
      <c r="A1" s="1"/>
      <c r="B1" s="2" t="s">
        <v>123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">
      <c r="A2" s="1"/>
      <c r="B2" s="3" t="s">
        <v>89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2.75">
      <c r="A4" s="1"/>
      <c r="B4" s="4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2.7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.75">
      <c r="A6" s="1"/>
      <c r="B6" s="6" t="s">
        <v>1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5.75">
      <c r="A7" s="1"/>
      <c r="B7" s="5"/>
      <c r="C7" s="1"/>
      <c r="D7" s="1"/>
      <c r="E7" s="1"/>
      <c r="F7" s="1"/>
      <c r="G7" s="1"/>
      <c r="H7" s="1"/>
      <c r="I7" s="1"/>
      <c r="J7" s="23" t="s">
        <v>87</v>
      </c>
      <c r="K7" s="23" t="s">
        <v>86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2.75">
      <c r="A8" s="1"/>
      <c r="B8" s="15">
        <v>321</v>
      </c>
      <c r="C8" s="16">
        <v>435</v>
      </c>
      <c r="D8" s="17" t="s">
        <v>2</v>
      </c>
      <c r="E8" s="17"/>
      <c r="F8" s="17"/>
      <c r="G8" s="18" t="s">
        <v>3</v>
      </c>
      <c r="H8" s="19">
        <v>0.4608217592592592</v>
      </c>
      <c r="I8" s="18"/>
      <c r="J8" s="20"/>
      <c r="K8" s="20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2.75">
      <c r="A9" s="1"/>
      <c r="B9" s="8"/>
      <c r="C9" s="8"/>
      <c r="D9" s="9" t="s">
        <v>4</v>
      </c>
      <c r="E9" s="10"/>
      <c r="F9" s="10"/>
      <c r="G9" s="11"/>
      <c r="H9" s="12">
        <v>0.06606481481481481</v>
      </c>
      <c r="I9" s="10" t="s">
        <v>5</v>
      </c>
      <c r="J9" s="13">
        <v>11.5</v>
      </c>
      <c r="K9" s="14">
        <f>95.1/J9</f>
        <v>8.269565217391303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2.75">
      <c r="A10" s="1"/>
      <c r="B10" s="8"/>
      <c r="C10" s="8"/>
      <c r="D10" s="9" t="s">
        <v>6</v>
      </c>
      <c r="E10" s="12">
        <v>0.08100694444444444</v>
      </c>
      <c r="F10" s="10" t="s">
        <v>7</v>
      </c>
      <c r="G10" s="11"/>
      <c r="H10" s="12">
        <v>0.14707175925925928</v>
      </c>
      <c r="I10" s="10" t="s">
        <v>8</v>
      </c>
      <c r="J10" s="13">
        <v>11.4</v>
      </c>
      <c r="K10" s="14">
        <f>116.7/J10</f>
        <v>10.236842105263158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2.75">
      <c r="A11" s="1"/>
      <c r="B11" s="8"/>
      <c r="C11" s="8"/>
      <c r="D11" s="9" t="s">
        <v>9</v>
      </c>
      <c r="E11" s="12">
        <v>0.07217592592592592</v>
      </c>
      <c r="F11" s="10" t="s">
        <v>10</v>
      </c>
      <c r="G11" s="11"/>
      <c r="H11" s="12">
        <v>0.21925925925925926</v>
      </c>
      <c r="I11" s="10" t="s">
        <v>11</v>
      </c>
      <c r="J11" s="13">
        <v>13.6</v>
      </c>
      <c r="K11" s="14">
        <f>103.9/J11</f>
        <v>7.639705882352942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2.75">
      <c r="A12" s="1"/>
      <c r="B12" s="8"/>
      <c r="C12" s="8"/>
      <c r="D12" s="9" t="s">
        <v>12</v>
      </c>
      <c r="E12" s="12">
        <v>0.04332175925925926</v>
      </c>
      <c r="F12" s="10" t="s">
        <v>13</v>
      </c>
      <c r="G12" s="11"/>
      <c r="H12" s="12">
        <v>0.2625810185185185</v>
      </c>
      <c r="I12" s="10" t="s">
        <v>14</v>
      </c>
      <c r="J12" s="13">
        <v>8.3</v>
      </c>
      <c r="K12" s="14">
        <f>62.4/J12</f>
        <v>7.518072289156626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2.75">
      <c r="A13" s="1"/>
      <c r="B13" s="8"/>
      <c r="C13" s="8"/>
      <c r="D13" s="9" t="s">
        <v>15</v>
      </c>
      <c r="E13" s="12">
        <v>0.04554398148148148</v>
      </c>
      <c r="F13" s="10" t="s">
        <v>16</v>
      </c>
      <c r="G13" s="11"/>
      <c r="H13" s="12">
        <v>0.3081365740740741</v>
      </c>
      <c r="I13" s="10" t="s">
        <v>17</v>
      </c>
      <c r="J13" s="13">
        <v>8.5</v>
      </c>
      <c r="K13" s="14">
        <f>65.6/J13</f>
        <v>7.717647058823529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2.75">
      <c r="A14" s="1"/>
      <c r="B14" s="8"/>
      <c r="C14" s="8"/>
      <c r="D14" s="9" t="s">
        <v>18</v>
      </c>
      <c r="E14" s="12">
        <v>0.060057870370370366</v>
      </c>
      <c r="F14" s="10" t="s">
        <v>19</v>
      </c>
      <c r="G14" s="11"/>
      <c r="H14" s="12">
        <v>0.36819444444444444</v>
      </c>
      <c r="I14" s="10" t="s">
        <v>20</v>
      </c>
      <c r="J14" s="13">
        <v>10.5</v>
      </c>
      <c r="K14" s="14">
        <f>86.5/J14</f>
        <v>8.238095238095237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2.75">
      <c r="A15" s="1"/>
      <c r="B15" s="8"/>
      <c r="C15" s="8"/>
      <c r="D15" s="9" t="s">
        <v>21</v>
      </c>
      <c r="E15" s="12">
        <v>0.09261574074074075</v>
      </c>
      <c r="F15" s="10" t="s">
        <v>22</v>
      </c>
      <c r="G15" s="11"/>
      <c r="H15" s="12">
        <v>0.4608217592592592</v>
      </c>
      <c r="I15" s="10" t="s">
        <v>23</v>
      </c>
      <c r="J15" s="13">
        <v>15.6</v>
      </c>
      <c r="K15" s="14">
        <f>133.4/J15</f>
        <v>8.551282051282051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2.75">
      <c r="A16" s="1"/>
      <c r="B16" s="15">
        <v>732</v>
      </c>
      <c r="C16" s="16">
        <v>642</v>
      </c>
      <c r="D16" s="17" t="s">
        <v>24</v>
      </c>
      <c r="E16" s="17"/>
      <c r="F16" s="17"/>
      <c r="G16" s="18" t="s">
        <v>3</v>
      </c>
      <c r="H16" s="19">
        <v>0.5570023148148148</v>
      </c>
      <c r="I16" s="18"/>
      <c r="J16" s="21"/>
      <c r="K16" s="22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2.75">
      <c r="A17" s="1"/>
      <c r="B17" s="8"/>
      <c r="C17" s="8"/>
      <c r="D17" s="9" t="s">
        <v>25</v>
      </c>
      <c r="E17" s="10"/>
      <c r="F17" s="10"/>
      <c r="G17" s="11"/>
      <c r="H17" s="12">
        <v>0.08069444444444444</v>
      </c>
      <c r="I17" s="10" t="s">
        <v>26</v>
      </c>
      <c r="J17" s="13">
        <v>11.5</v>
      </c>
      <c r="K17" s="14">
        <f>116.2/J17</f>
        <v>10.104347826086956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2.75">
      <c r="A18" s="1"/>
      <c r="B18" s="8"/>
      <c r="C18" s="8"/>
      <c r="D18" s="9" t="s">
        <v>27</v>
      </c>
      <c r="E18" s="12">
        <v>0.0825</v>
      </c>
      <c r="F18" s="10" t="s">
        <v>28</v>
      </c>
      <c r="G18" s="11"/>
      <c r="H18" s="12">
        <v>0.16320601851851851</v>
      </c>
      <c r="I18" s="10" t="s">
        <v>29</v>
      </c>
      <c r="J18" s="13">
        <v>11.4</v>
      </c>
      <c r="K18" s="14">
        <f>118.8/J18</f>
        <v>10.421052631578947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2.75">
      <c r="A19" s="1"/>
      <c r="B19" s="8"/>
      <c r="C19" s="8"/>
      <c r="D19" s="9" t="s">
        <v>30</v>
      </c>
      <c r="E19" s="12">
        <v>0.08416666666666667</v>
      </c>
      <c r="F19" s="10" t="s">
        <v>31</v>
      </c>
      <c r="G19" s="11"/>
      <c r="H19" s="12">
        <v>0.24738425925925925</v>
      </c>
      <c r="I19" s="10" t="s">
        <v>32</v>
      </c>
      <c r="J19" s="13">
        <v>13.6</v>
      </c>
      <c r="K19" s="14">
        <f>121.2/J19</f>
        <v>8.911764705882353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ht="12.75">
      <c r="A20" s="1"/>
      <c r="B20" s="8"/>
      <c r="C20" s="8"/>
      <c r="D20" s="9" t="s">
        <v>33</v>
      </c>
      <c r="E20" s="12">
        <v>0.06677083333333333</v>
      </c>
      <c r="F20" s="10" t="s">
        <v>34</v>
      </c>
      <c r="G20" s="11"/>
      <c r="H20" s="12">
        <v>0.3141550925925926</v>
      </c>
      <c r="I20" s="10" t="s">
        <v>35</v>
      </c>
      <c r="J20" s="13">
        <v>8.3</v>
      </c>
      <c r="K20" s="14">
        <f>96.1/J20</f>
        <v>11.578313253012047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ht="12.75">
      <c r="A21" s="1"/>
      <c r="B21" s="8"/>
      <c r="C21" s="8"/>
      <c r="D21" s="9" t="s">
        <v>36</v>
      </c>
      <c r="E21" s="12">
        <v>0.05734953703703704</v>
      </c>
      <c r="F21" s="10" t="s">
        <v>37</v>
      </c>
      <c r="G21" s="11"/>
      <c r="H21" s="12">
        <v>0.3715162037037037</v>
      </c>
      <c r="I21" s="10" t="s">
        <v>38</v>
      </c>
      <c r="J21" s="13">
        <v>8.5</v>
      </c>
      <c r="K21" s="14">
        <f>82.6/J21</f>
        <v>9.717647058823529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2.75">
      <c r="A22" s="1"/>
      <c r="B22" s="8"/>
      <c r="C22" s="8"/>
      <c r="D22" s="9" t="s">
        <v>39</v>
      </c>
      <c r="E22" s="12">
        <v>0.0777199074074074</v>
      </c>
      <c r="F22" s="10" t="s">
        <v>40</v>
      </c>
      <c r="G22" s="11"/>
      <c r="H22" s="12">
        <v>0.4492361111111111</v>
      </c>
      <c r="I22" s="10" t="s">
        <v>41</v>
      </c>
      <c r="J22" s="13">
        <v>10.5</v>
      </c>
      <c r="K22" s="14">
        <f>111.9/J22</f>
        <v>10.657142857142858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2.75">
      <c r="A23" s="1"/>
      <c r="B23" s="8"/>
      <c r="C23" s="8"/>
      <c r="D23" s="9" t="s">
        <v>42</v>
      </c>
      <c r="E23" s="12">
        <v>0.10775462962962963</v>
      </c>
      <c r="F23" s="10" t="s">
        <v>43</v>
      </c>
      <c r="G23" s="11"/>
      <c r="H23" s="12">
        <v>0.5570023148148148</v>
      </c>
      <c r="I23" s="10" t="s">
        <v>44</v>
      </c>
      <c r="J23" s="13">
        <v>15.6</v>
      </c>
      <c r="K23" s="14">
        <f>155.2/J23</f>
        <v>9.948717948717949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2.75">
      <c r="A24" s="1"/>
      <c r="B24" s="15">
        <v>977</v>
      </c>
      <c r="C24" s="16">
        <v>769</v>
      </c>
      <c r="D24" s="17" t="s">
        <v>45</v>
      </c>
      <c r="E24" s="17"/>
      <c r="F24" s="17"/>
      <c r="G24" s="18" t="s">
        <v>3</v>
      </c>
      <c r="H24" s="19">
        <v>0.610011574074074</v>
      </c>
      <c r="I24" s="18"/>
      <c r="J24" s="21"/>
      <c r="K24" s="2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2.75">
      <c r="A25" s="1"/>
      <c r="B25" s="8"/>
      <c r="C25" s="8"/>
      <c r="D25" s="9" t="s">
        <v>46</v>
      </c>
      <c r="E25" s="10"/>
      <c r="F25" s="10"/>
      <c r="G25" s="11"/>
      <c r="H25" s="12">
        <v>0.09618055555555556</v>
      </c>
      <c r="I25" s="10" t="s">
        <v>47</v>
      </c>
      <c r="J25" s="13">
        <v>11.5</v>
      </c>
      <c r="K25" s="14">
        <f>138.5/J25</f>
        <v>12.043478260869565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2.75">
      <c r="A26" s="1"/>
      <c r="B26" s="8"/>
      <c r="C26" s="8"/>
      <c r="D26" s="9" t="s">
        <v>48</v>
      </c>
      <c r="E26" s="12">
        <v>0.09765046296296297</v>
      </c>
      <c r="F26" s="10" t="s">
        <v>49</v>
      </c>
      <c r="G26" s="11"/>
      <c r="H26" s="12">
        <v>0.1938310185185185</v>
      </c>
      <c r="I26" s="10" t="s">
        <v>50</v>
      </c>
      <c r="J26" s="13">
        <v>11.4</v>
      </c>
      <c r="K26" s="14">
        <f>140.6/J26</f>
        <v>12.333333333333332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2.75">
      <c r="A27" s="1"/>
      <c r="B27" s="8"/>
      <c r="C27" s="8"/>
      <c r="D27" s="9" t="s">
        <v>51</v>
      </c>
      <c r="E27" s="12">
        <v>0.11719907407407408</v>
      </c>
      <c r="F27" s="10" t="s">
        <v>52</v>
      </c>
      <c r="G27" s="11"/>
      <c r="H27" s="12">
        <v>0.31103009259259257</v>
      </c>
      <c r="I27" s="10" t="s">
        <v>53</v>
      </c>
      <c r="J27" s="13">
        <v>13.6</v>
      </c>
      <c r="K27" s="14">
        <f>168.8/J27</f>
        <v>12.411764705882353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2.75">
      <c r="A28" s="1"/>
      <c r="B28" s="8"/>
      <c r="C28" s="8"/>
      <c r="D28" s="9" t="s">
        <v>54</v>
      </c>
      <c r="E28" s="12">
        <v>0.05887731481481481</v>
      </c>
      <c r="F28" s="10" t="s">
        <v>44</v>
      </c>
      <c r="G28" s="11"/>
      <c r="H28" s="12">
        <v>0.36991898148148145</v>
      </c>
      <c r="I28" s="10" t="s">
        <v>55</v>
      </c>
      <c r="J28" s="13">
        <v>8.3</v>
      </c>
      <c r="K28" s="14">
        <f>84.8/J28</f>
        <v>10.216867469879517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2.75">
      <c r="A29" s="1"/>
      <c r="B29" s="8"/>
      <c r="C29" s="8"/>
      <c r="D29" s="9" t="s">
        <v>56</v>
      </c>
      <c r="E29" s="12">
        <v>0.05884259259259259</v>
      </c>
      <c r="F29" s="10" t="s">
        <v>57</v>
      </c>
      <c r="G29" s="11"/>
      <c r="H29" s="12">
        <v>0.42876157407407406</v>
      </c>
      <c r="I29" s="10" t="s">
        <v>58</v>
      </c>
      <c r="J29" s="13">
        <v>8.5</v>
      </c>
      <c r="K29" s="14">
        <f>84.7/J29</f>
        <v>9.964705882352941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2.75">
      <c r="A30" s="1"/>
      <c r="B30" s="8"/>
      <c r="C30" s="8"/>
      <c r="D30" s="9" t="s">
        <v>59</v>
      </c>
      <c r="E30" s="12">
        <v>0.07685185185185185</v>
      </c>
      <c r="F30" s="10" t="s">
        <v>60</v>
      </c>
      <c r="G30" s="11"/>
      <c r="H30" s="12">
        <v>0.505625</v>
      </c>
      <c r="I30" s="10" t="s">
        <v>61</v>
      </c>
      <c r="J30" s="13">
        <v>10.5</v>
      </c>
      <c r="K30" s="14">
        <f>110.7/J30</f>
        <v>10.542857142857143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2.75">
      <c r="A31" s="1"/>
      <c r="B31" s="8"/>
      <c r="C31" s="8"/>
      <c r="D31" s="9" t="s">
        <v>62</v>
      </c>
      <c r="E31" s="12">
        <v>0.10438657407407408</v>
      </c>
      <c r="F31" s="10" t="s">
        <v>63</v>
      </c>
      <c r="G31" s="11"/>
      <c r="H31" s="12">
        <v>0.610011574074074</v>
      </c>
      <c r="I31" s="10" t="s">
        <v>64</v>
      </c>
      <c r="J31" s="13">
        <v>15.6</v>
      </c>
      <c r="K31" s="14">
        <f>150.3/J31</f>
        <v>9.634615384615385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2.75">
      <c r="A32" s="1"/>
      <c r="B32" s="15">
        <v>1202</v>
      </c>
      <c r="C32" s="16">
        <v>1077</v>
      </c>
      <c r="D32" s="17" t="s">
        <v>65</v>
      </c>
      <c r="E32" s="17"/>
      <c r="F32" s="17"/>
      <c r="G32" s="18" t="s">
        <v>3</v>
      </c>
      <c r="H32" s="19">
        <v>0.6982638888888889</v>
      </c>
      <c r="I32" s="18"/>
      <c r="J32" s="21"/>
      <c r="K32" s="2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2.75">
      <c r="A33" s="1"/>
      <c r="B33" s="8"/>
      <c r="C33" s="8"/>
      <c r="D33" s="9" t="s">
        <v>66</v>
      </c>
      <c r="E33" s="10"/>
      <c r="F33" s="10"/>
      <c r="G33" s="11"/>
      <c r="H33" s="12">
        <v>0.09596064814814814</v>
      </c>
      <c r="I33" s="10" t="s">
        <v>67</v>
      </c>
      <c r="J33" s="13">
        <v>11.5</v>
      </c>
      <c r="K33" s="14">
        <f>138.2/J33</f>
        <v>12.017391304347825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2.75">
      <c r="A34" s="1"/>
      <c r="B34" s="8"/>
      <c r="C34" s="8"/>
      <c r="D34" s="9" t="s">
        <v>68</v>
      </c>
      <c r="E34" s="12">
        <v>0.11534722222222223</v>
      </c>
      <c r="F34" s="10" t="s">
        <v>69</v>
      </c>
      <c r="G34" s="11"/>
      <c r="H34" s="12">
        <v>0.21131944444444442</v>
      </c>
      <c r="I34" s="10" t="s">
        <v>70</v>
      </c>
      <c r="J34" s="13">
        <v>11.4</v>
      </c>
      <c r="K34" s="14">
        <f>166.1/J34</f>
        <v>14.57017543859649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2.75">
      <c r="A35" s="1"/>
      <c r="B35" s="8"/>
      <c r="C35" s="8"/>
      <c r="D35" s="9" t="s">
        <v>71</v>
      </c>
      <c r="E35" s="12">
        <v>0.11168981481481481</v>
      </c>
      <c r="F35" s="10" t="s">
        <v>72</v>
      </c>
      <c r="G35" s="11"/>
      <c r="H35" s="12">
        <v>0.3230092592592593</v>
      </c>
      <c r="I35" s="10" t="s">
        <v>73</v>
      </c>
      <c r="J35" s="13">
        <v>13.6</v>
      </c>
      <c r="K35" s="14">
        <f>160.8/J35</f>
        <v>11.823529411764707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2.75">
      <c r="A36" s="1"/>
      <c r="B36" s="8"/>
      <c r="C36" s="8"/>
      <c r="D36" s="9" t="s">
        <v>74</v>
      </c>
      <c r="E36" s="12">
        <v>0.07170138888888888</v>
      </c>
      <c r="F36" s="10" t="s">
        <v>75</v>
      </c>
      <c r="G36" s="11"/>
      <c r="H36" s="12">
        <v>0.3947222222222222</v>
      </c>
      <c r="I36" s="10" t="s">
        <v>76</v>
      </c>
      <c r="J36" s="13">
        <v>8.3</v>
      </c>
      <c r="K36" s="14">
        <f>103.2/J36</f>
        <v>12.433734939759036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2.75">
      <c r="A37" s="1"/>
      <c r="B37" s="8"/>
      <c r="C37" s="8"/>
      <c r="D37" s="9" t="s">
        <v>77</v>
      </c>
      <c r="E37" s="12">
        <v>0.09261574074074075</v>
      </c>
      <c r="F37" s="10" t="s">
        <v>78</v>
      </c>
      <c r="G37" s="11"/>
      <c r="H37" s="12">
        <v>0.487337962962963</v>
      </c>
      <c r="I37" s="10" t="s">
        <v>79</v>
      </c>
      <c r="J37" s="13">
        <v>8.5</v>
      </c>
      <c r="K37" s="14">
        <f>133.4/J37</f>
        <v>15.694117647058825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12.75">
      <c r="A38" s="1"/>
      <c r="B38" s="8"/>
      <c r="C38" s="8"/>
      <c r="D38" s="9" t="s">
        <v>80</v>
      </c>
      <c r="E38" s="12">
        <v>0.09493055555555556</v>
      </c>
      <c r="F38" s="10" t="s">
        <v>81</v>
      </c>
      <c r="G38" s="11"/>
      <c r="H38" s="12">
        <v>0.5822800925925926</v>
      </c>
      <c r="I38" s="10" t="s">
        <v>82</v>
      </c>
      <c r="J38" s="13">
        <v>10.5</v>
      </c>
      <c r="K38" s="14">
        <f>136.7/J38</f>
        <v>13.019047619047617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2.75">
      <c r="A39" s="1"/>
      <c r="B39" s="8"/>
      <c r="C39" s="8"/>
      <c r="D39" s="9" t="s">
        <v>83</v>
      </c>
      <c r="E39" s="12">
        <v>0.11597222222222221</v>
      </c>
      <c r="F39" s="10" t="s">
        <v>84</v>
      </c>
      <c r="G39" s="11"/>
      <c r="H39" s="12">
        <v>0.6982638888888889</v>
      </c>
      <c r="I39" s="10" t="s">
        <v>85</v>
      </c>
      <c r="J39" s="13">
        <v>15.6</v>
      </c>
      <c r="K39" s="14">
        <f>167/J39</f>
        <v>10.705128205128206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9.5">
      <c r="A43" s="1"/>
      <c r="B43" s="2" t="s">
        <v>88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15">
      <c r="A44" s="1"/>
      <c r="B44" s="3" t="s">
        <v>89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12.75">
      <c r="A45" s="1"/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12.75">
      <c r="A46" s="1"/>
      <c r="B46" s="4" t="s">
        <v>0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12.75">
      <c r="A47" s="1"/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12.75">
      <c r="A48" s="1"/>
      <c r="B48" s="6" t="s">
        <v>90</v>
      </c>
      <c r="C48" s="1"/>
      <c r="D48" s="1"/>
      <c r="E48" s="1"/>
      <c r="F48" s="1"/>
      <c r="G48" s="1"/>
      <c r="H48" s="1"/>
      <c r="I48" s="1"/>
      <c r="J48" s="7"/>
      <c r="K48" s="7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ht="15.75">
      <c r="A49" s="1"/>
      <c r="B49" s="5"/>
      <c r="C49" s="1"/>
      <c r="D49" s="1"/>
      <c r="E49" s="1"/>
      <c r="F49" s="1"/>
      <c r="G49" s="1"/>
      <c r="H49" s="1"/>
      <c r="I49" s="1"/>
      <c r="J49" s="23" t="s">
        <v>87</v>
      </c>
      <c r="K49" s="23" t="s">
        <v>86</v>
      </c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12.75">
      <c r="A50" s="1"/>
      <c r="B50" s="15">
        <v>413</v>
      </c>
      <c r="C50" s="16">
        <v>358</v>
      </c>
      <c r="D50" s="17" t="s">
        <v>2</v>
      </c>
      <c r="E50" s="17"/>
      <c r="F50" s="17"/>
      <c r="G50" s="18" t="s">
        <v>3</v>
      </c>
      <c r="H50" s="19">
        <v>0.1814699074074074</v>
      </c>
      <c r="I50" s="18"/>
      <c r="J50" s="21"/>
      <c r="K50" s="2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12.75">
      <c r="A51" s="1"/>
      <c r="B51" s="8"/>
      <c r="C51" s="8"/>
      <c r="D51" s="9" t="s">
        <v>91</v>
      </c>
      <c r="E51" s="10"/>
      <c r="F51" s="10"/>
      <c r="G51" s="11"/>
      <c r="H51" s="12">
        <v>0.04844907407407408</v>
      </c>
      <c r="I51" s="10" t="s">
        <v>92</v>
      </c>
      <c r="J51" s="13">
        <v>6.9</v>
      </c>
      <c r="K51" s="14">
        <f>69.8/J51</f>
        <v>10.115942028985506</v>
      </c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12.75">
      <c r="A52" s="1"/>
      <c r="B52" s="8"/>
      <c r="C52" s="8"/>
      <c r="D52" s="9" t="s">
        <v>93</v>
      </c>
      <c r="E52" s="24">
        <v>2.073611111111111</v>
      </c>
      <c r="F52" s="10" t="s">
        <v>94</v>
      </c>
      <c r="G52" s="11"/>
      <c r="H52" s="12">
        <v>0.08300925925925927</v>
      </c>
      <c r="I52" s="10" t="s">
        <v>95</v>
      </c>
      <c r="J52" s="13">
        <v>6.2</v>
      </c>
      <c r="K52" s="14">
        <f>49.8/J52</f>
        <v>8.032258064516128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12.75">
      <c r="A53" s="1"/>
      <c r="B53" s="8"/>
      <c r="C53" s="8"/>
      <c r="D53" s="9" t="s">
        <v>96</v>
      </c>
      <c r="E53" s="24">
        <v>1.909027777777778</v>
      </c>
      <c r="F53" s="10" t="s">
        <v>97</v>
      </c>
      <c r="G53" s="11"/>
      <c r="H53" s="12">
        <v>0.11483796296296296</v>
      </c>
      <c r="I53" s="10" t="s">
        <v>98</v>
      </c>
      <c r="J53" s="13">
        <v>5.1</v>
      </c>
      <c r="K53" s="14">
        <f>45.8/J53</f>
        <v>8.980392156862745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ht="12.75">
      <c r="A54" s="1"/>
      <c r="B54" s="8"/>
      <c r="C54" s="8"/>
      <c r="D54" s="9" t="s">
        <v>99</v>
      </c>
      <c r="E54" s="12">
        <v>0.06662037037037037</v>
      </c>
      <c r="F54" s="10" t="s">
        <v>100</v>
      </c>
      <c r="G54" s="11"/>
      <c r="H54" s="12">
        <v>0.1814699074074074</v>
      </c>
      <c r="I54" s="10" t="s">
        <v>101</v>
      </c>
      <c r="J54" s="13">
        <v>8.5</v>
      </c>
      <c r="K54" s="14">
        <f>95.9/J54</f>
        <v>11.282352941176471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ht="12.75">
      <c r="A55" s="1"/>
      <c r="B55" s="15">
        <v>548</v>
      </c>
      <c r="C55" s="16">
        <v>627</v>
      </c>
      <c r="D55" s="17" t="s">
        <v>24</v>
      </c>
      <c r="E55" s="17"/>
      <c r="F55" s="17"/>
      <c r="G55" s="18" t="s">
        <v>3</v>
      </c>
      <c r="H55" s="19">
        <v>0.1968402777777778</v>
      </c>
      <c r="I55" s="18"/>
      <c r="J55" s="21"/>
      <c r="K55" s="22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2.75">
      <c r="A56" s="1"/>
      <c r="B56" s="8"/>
      <c r="C56" s="8"/>
      <c r="D56" s="9" t="s">
        <v>102</v>
      </c>
      <c r="E56" s="10"/>
      <c r="F56" s="10"/>
      <c r="G56" s="11"/>
      <c r="H56" s="12">
        <v>0.04927083333333334</v>
      </c>
      <c r="I56" s="10" t="s">
        <v>103</v>
      </c>
      <c r="J56" s="13">
        <v>6.9</v>
      </c>
      <c r="K56" s="14">
        <f>70.9/J56</f>
        <v>10.27536231884058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2.75">
      <c r="A57" s="1"/>
      <c r="B57" s="8"/>
      <c r="C57" s="8"/>
      <c r="D57" s="9" t="s">
        <v>104</v>
      </c>
      <c r="E57" s="24">
        <v>2.4673611111111113</v>
      </c>
      <c r="F57" s="10" t="s">
        <v>105</v>
      </c>
      <c r="G57" s="11"/>
      <c r="H57" s="12">
        <v>0.09040509259259259</v>
      </c>
      <c r="I57" s="10" t="s">
        <v>106</v>
      </c>
      <c r="J57" s="13">
        <v>6.2</v>
      </c>
      <c r="K57" s="14">
        <f>59.2/J57</f>
        <v>9.548387096774194</v>
      </c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2.75">
      <c r="A58" s="1"/>
      <c r="B58" s="8"/>
      <c r="C58" s="8"/>
      <c r="D58" s="9" t="s">
        <v>107</v>
      </c>
      <c r="E58" s="24">
        <v>2.4090277777777778</v>
      </c>
      <c r="F58" s="10" t="s">
        <v>108</v>
      </c>
      <c r="G58" s="11"/>
      <c r="H58" s="12">
        <v>0.13056712962962963</v>
      </c>
      <c r="I58" s="10" t="s">
        <v>109</v>
      </c>
      <c r="J58" s="13">
        <v>5.1</v>
      </c>
      <c r="K58" s="14">
        <f>57.8/J58</f>
        <v>11.333333333333334</v>
      </c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ht="12.75">
      <c r="A59" s="1"/>
      <c r="B59" s="8"/>
      <c r="C59" s="8"/>
      <c r="D59" s="9" t="s">
        <v>110</v>
      </c>
      <c r="E59" s="12">
        <v>0.06626157407407407</v>
      </c>
      <c r="F59" s="10" t="s">
        <v>111</v>
      </c>
      <c r="G59" s="11"/>
      <c r="H59" s="12">
        <v>0.1968402777777778</v>
      </c>
      <c r="I59" s="10" t="s">
        <v>112</v>
      </c>
      <c r="J59" s="13">
        <v>8.5</v>
      </c>
      <c r="K59" s="14">
        <f>95.4/J59</f>
        <v>11.223529411764707</v>
      </c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spans="1:31" ht="12.75">
      <c r="A60" s="1"/>
      <c r="B60" s="15">
        <v>740</v>
      </c>
      <c r="C60" s="16">
        <v>867</v>
      </c>
      <c r="D60" s="17" t="s">
        <v>45</v>
      </c>
      <c r="E60" s="17"/>
      <c r="F60" s="17"/>
      <c r="G60" s="18" t="s">
        <v>3</v>
      </c>
      <c r="H60" s="19">
        <v>0.22168981481481484</v>
      </c>
      <c r="I60" s="18"/>
      <c r="J60" s="21"/>
      <c r="K60" s="22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ht="12.75">
      <c r="A61" s="1"/>
      <c r="B61" s="8"/>
      <c r="C61" s="8"/>
      <c r="D61" s="9" t="s">
        <v>113</v>
      </c>
      <c r="E61" s="10"/>
      <c r="F61" s="10"/>
      <c r="G61" s="11"/>
      <c r="H61" s="12">
        <v>0.0436574074074074</v>
      </c>
      <c r="I61" s="10" t="s">
        <v>11</v>
      </c>
      <c r="J61" s="13">
        <v>6.9</v>
      </c>
      <c r="K61" s="14">
        <f>62.9/J61</f>
        <v>9.115942028985506</v>
      </c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ht="12.75">
      <c r="A62" s="1"/>
      <c r="B62" s="8"/>
      <c r="C62" s="8"/>
      <c r="D62" s="9" t="s">
        <v>114</v>
      </c>
      <c r="E62" s="12">
        <v>0.06306712962962963</v>
      </c>
      <c r="F62" s="10" t="s">
        <v>115</v>
      </c>
      <c r="G62" s="11"/>
      <c r="H62" s="12">
        <v>0.1067361111111111</v>
      </c>
      <c r="I62" s="10" t="s">
        <v>116</v>
      </c>
      <c r="J62" s="13">
        <v>6.2</v>
      </c>
      <c r="K62" s="14">
        <f>90.8/J62</f>
        <v>14.64516129032258</v>
      </c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ht="12.75">
      <c r="A63" s="1"/>
      <c r="B63" s="8"/>
      <c r="C63" s="8"/>
      <c r="D63" s="9" t="s">
        <v>117</v>
      </c>
      <c r="E63" s="12">
        <v>0.04811342592592593</v>
      </c>
      <c r="F63" s="10" t="s">
        <v>118</v>
      </c>
      <c r="G63" s="11"/>
      <c r="H63" s="12">
        <v>0.15484953703703705</v>
      </c>
      <c r="I63" s="10" t="s">
        <v>119</v>
      </c>
      <c r="J63" s="13">
        <v>5.1</v>
      </c>
      <c r="K63" s="14">
        <f>69.3/J63</f>
        <v>13.588235294117647</v>
      </c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ht="12.75">
      <c r="A64" s="1"/>
      <c r="B64" s="8"/>
      <c r="C64" s="8"/>
      <c r="D64" s="9" t="s">
        <v>120</v>
      </c>
      <c r="E64" s="12">
        <v>0.06684027777777778</v>
      </c>
      <c r="F64" s="10" t="s">
        <v>121</v>
      </c>
      <c r="G64" s="11"/>
      <c r="H64" s="12">
        <v>0.22168981481481484</v>
      </c>
      <c r="I64" s="10" t="s">
        <v>122</v>
      </c>
      <c r="J64" s="13">
        <v>8.5</v>
      </c>
      <c r="K64" s="14">
        <f>96.2/J64</f>
        <v>11.31764705882353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</sheetData>
  <mergeCells count="47">
    <mergeCell ref="D8:F8"/>
    <mergeCell ref="B9:C9"/>
    <mergeCell ref="B10:C10"/>
    <mergeCell ref="B11:C11"/>
    <mergeCell ref="B12:C12"/>
    <mergeCell ref="B13:C13"/>
    <mergeCell ref="B14:C14"/>
    <mergeCell ref="B15:C15"/>
    <mergeCell ref="D16:F16"/>
    <mergeCell ref="B17:C17"/>
    <mergeCell ref="B18:C18"/>
    <mergeCell ref="B19:C19"/>
    <mergeCell ref="B20:C20"/>
    <mergeCell ref="B21:C21"/>
    <mergeCell ref="B22:C22"/>
    <mergeCell ref="B23:C23"/>
    <mergeCell ref="D24:F24"/>
    <mergeCell ref="B25:C25"/>
    <mergeCell ref="B26:C26"/>
    <mergeCell ref="B27:C27"/>
    <mergeCell ref="B28:C28"/>
    <mergeCell ref="B29:C29"/>
    <mergeCell ref="B30:C30"/>
    <mergeCell ref="B31:C31"/>
    <mergeCell ref="D32:F32"/>
    <mergeCell ref="B33:C33"/>
    <mergeCell ref="B34:C34"/>
    <mergeCell ref="B35:C35"/>
    <mergeCell ref="B36:C36"/>
    <mergeCell ref="B37:C37"/>
    <mergeCell ref="B38:C38"/>
    <mergeCell ref="B39:C39"/>
    <mergeCell ref="D50:F50"/>
    <mergeCell ref="B51:C51"/>
    <mergeCell ref="B52:C52"/>
    <mergeCell ref="B53:C53"/>
    <mergeCell ref="D60:F60"/>
    <mergeCell ref="B61:C61"/>
    <mergeCell ref="B54:C54"/>
    <mergeCell ref="D55:F55"/>
    <mergeCell ref="B56:C56"/>
    <mergeCell ref="B57:C57"/>
    <mergeCell ref="B62:C62"/>
    <mergeCell ref="B63:C63"/>
    <mergeCell ref="B64:C64"/>
    <mergeCell ref="B58:C58"/>
    <mergeCell ref="B59:C59"/>
  </mergeCells>
  <hyperlinks>
    <hyperlink ref="C8" r:id="rId1" display="http://online1.jukola.com/tulokset/fi/j2011_ju/ju/kilpailijat/435/"/>
    <hyperlink ref="C16" r:id="rId2" display="http://online1.jukola.com/tulokset/fi/j2011_ju/ju/kilpailijat/642/"/>
    <hyperlink ref="C24" r:id="rId3" display="http://online1.jukola.com/tulokset/fi/j2011_ju/ju/kilpailijat/769/"/>
    <hyperlink ref="C32" r:id="rId4" display="http://online1.jukola.com/tulokset/fi/j2011_ju/ju/kilpailijat/1077/"/>
    <hyperlink ref="C50" r:id="rId5" display="http://online1.jukola.com/tulokset/fi/j2011_ve/ve/kilpailijat/358/"/>
    <hyperlink ref="C55" r:id="rId6" display="http://online1.jukola.com/tulokset/fi/j2011_ve/ve/kilpailijat/627/"/>
    <hyperlink ref="C60" r:id="rId7" display="http://online1.jukola.com/tulokset/fi/j2011_ve/ve/kilpailijat/867/"/>
  </hyperlinks>
  <printOptions/>
  <pageMargins left="0.27" right="0.26" top="1" bottom="1" header="0.4921259845" footer="0.4921259845"/>
  <pageSetup horizontalDpi="600" verticalDpi="600" orientation="portrait" paperSize="9" scale="105" r:id="rId8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Ruukki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sivonur</dc:creator>
  <cp:keywords/>
  <dc:description/>
  <cp:lastModifiedBy>sivonur</cp:lastModifiedBy>
  <cp:lastPrinted>2011-06-21T13:52:42Z</cp:lastPrinted>
  <dcterms:created xsi:type="dcterms:W3CDTF">2011-06-21T12:59:21Z</dcterms:created>
  <dcterms:modified xsi:type="dcterms:W3CDTF">2011-06-21T13:59:23Z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